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45" windowWidth="15480" windowHeight="11640" tabRatio="813"/>
  </bookViews>
  <sheets>
    <sheet name="Figure 4.10" sheetId="2" r:id="rId1"/>
    <sheet name="Figure 4.11" sheetId="23" r:id="rId2"/>
    <sheet name="Figure 4.12" sheetId="24" r:id="rId3"/>
    <sheet name="Figure 4.13" sheetId="27" r:id="rId4"/>
  </sheets>
  <definedNames>
    <definedName name="Baseline_fee">'Figure 4.10'!$D$7</definedName>
    <definedName name="Baseline_fee_donation_rate">'Figure 4.10'!$D$8</definedName>
    <definedName name="Fee">'Figure 4.10'!$D$6</definedName>
    <definedName name="Normal_Actual_Negative_Test_Negative_Percent">'Figure 4.10'!$D$20</definedName>
    <definedName name="Normal_Actual_Negative_Test_Positive_Percent">'Figure 4.10'!$D$19</definedName>
    <definedName name="Normal_Actual_Positive_Test_Negative_Percent">'Figure 4.10'!$D$18</definedName>
    <definedName name="Normal_Actual_Positive_Test_Positive_Percent">'Figure 4.10'!$D$17</definedName>
    <definedName name="Normal_donation_rate">'Figure 4.10'!$D$11</definedName>
    <definedName name="Normal_Percent_Positive">'Figure 4.10'!$D$13</definedName>
    <definedName name="Paid_Actual_Negative_Test_Negative_Percent">'Figure 4.10'!$D$26</definedName>
    <definedName name="Paid_Actual_Negative_Test_Positive_Percent">'Figure 4.10'!$D$25</definedName>
    <definedName name="Paid_Actual_Positive_Test_Negative_Percent">'Figure 4.10'!$D$24</definedName>
    <definedName name="Paid_Actual_Positive_Test_Positive_Percent">'Figure 4.10'!$D$23</definedName>
    <definedName name="Paid_Percent_Positive">'Figure 4.10'!$D$14</definedName>
    <definedName name="Potential_Donors">'Figure 4.10'!$D$10</definedName>
    <definedName name="Price">#REF!</definedName>
    <definedName name="Supply_elasticity">'Figure 4.10'!$D$9</definedName>
  </definedNames>
  <calcPr calcId="125725"/>
</workbook>
</file>

<file path=xl/calcChain.xml><?xml version="1.0" encoding="utf-8"?>
<calcChain xmlns="http://schemas.openxmlformats.org/spreadsheetml/2006/main">
  <c r="E32" i="23"/>
  <c r="E34" s="1"/>
  <c r="D32"/>
  <c r="D34" s="1"/>
  <c r="D25"/>
  <c r="D24"/>
  <c r="D19"/>
  <c r="D18"/>
  <c r="E46" l="1"/>
  <c r="E45"/>
  <c r="D40"/>
  <c r="D33"/>
  <c r="E33"/>
  <c r="D37" l="1"/>
  <c r="E43"/>
  <c r="D48" l="1"/>
  <c r="E32" i="2" l="1"/>
  <c r="E34" s="1"/>
  <c r="D25"/>
  <c r="E44" i="23" s="1"/>
  <c r="D32" i="2"/>
  <c r="D34" s="1"/>
  <c r="D19"/>
  <c r="D39" i="23" s="1"/>
  <c r="D49" s="1"/>
  <c r="D51" s="1"/>
  <c r="D18" i="2"/>
  <c r="D38" i="23" s="1"/>
  <c r="D24" i="2"/>
  <c r="D33"/>
  <c r="D38" l="1"/>
  <c r="D40"/>
  <c r="D39"/>
  <c r="D37"/>
  <c r="E45"/>
  <c r="E46"/>
  <c r="E33"/>
  <c r="D49" l="1"/>
  <c r="E43"/>
  <c r="D48" s="1"/>
  <c r="E44"/>
  <c r="D51" l="1"/>
</calcChain>
</file>

<file path=xl/sharedStrings.xml><?xml version="1.0" encoding="utf-8"?>
<sst xmlns="http://schemas.openxmlformats.org/spreadsheetml/2006/main" count="107" uniqueCount="41">
  <si>
    <t>Inputs</t>
  </si>
  <si>
    <t>Fee</t>
  </si>
  <si>
    <t>Potential Donors</t>
  </si>
  <si>
    <t>Donors</t>
  </si>
  <si>
    <t>Normal</t>
  </si>
  <si>
    <t>Paid</t>
  </si>
  <si>
    <t>Normal donation rate</t>
  </si>
  <si>
    <t>Supply elasticity</t>
  </si>
  <si>
    <t>Baseline fee</t>
  </si>
  <si>
    <t>Baseline fee donation rate</t>
  </si>
  <si>
    <t>DATA TABLE</t>
  </si>
  <si>
    <t>Parameter</t>
  </si>
  <si>
    <t>-25 Pct</t>
  </si>
  <si>
    <t>+25 Pct</t>
  </si>
  <si>
    <t>Range</t>
  </si>
  <si>
    <t>Base Case Result</t>
  </si>
  <si>
    <t>PARAMETER INFO</t>
  </si>
  <si>
    <t>Base Case</t>
  </si>
  <si>
    <t>% Sensitivity</t>
  </si>
  <si>
    <t>-%</t>
  </si>
  <si>
    <t>+%</t>
  </si>
  <si>
    <t>Quality</t>
  </si>
  <si>
    <t>Normal Percent Positive</t>
  </si>
  <si>
    <t>Paid Percent Positive</t>
  </si>
  <si>
    <t>Actual Positive</t>
  </si>
  <si>
    <t>Actual Negative</t>
  </si>
  <si>
    <t>"positive" indicates blood is good</t>
  </si>
  <si>
    <t>"negative" indicates blood is contaminated</t>
  </si>
  <si>
    <t>Actual Positive-Test Positive Percent</t>
  </si>
  <si>
    <t>Actual Positive-Test Negative Percent</t>
  </si>
  <si>
    <t>Actual Negative-Test Positive Percent</t>
  </si>
  <si>
    <t>Actual Negative-Test Negative Percent</t>
  </si>
  <si>
    <t xml:space="preserve">Actual Positive-Test Positive </t>
  </si>
  <si>
    <t xml:space="preserve">Actual Positive-Test Negative </t>
  </si>
  <si>
    <t xml:space="preserve">Actual Negative-Test Positive </t>
  </si>
  <si>
    <t xml:space="preserve">Actual Negative-Test Negative </t>
  </si>
  <si>
    <t>Total Actual Positive</t>
  </si>
  <si>
    <t>Total Actual Negative</t>
  </si>
  <si>
    <t>Paid Actual Negative-Test Negative Percent</t>
  </si>
  <si>
    <t>Normal Actual Negative-Test Negative Percent</t>
  </si>
  <si>
    <t>Red Cross M2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</si>
</sst>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6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5" fontId="1" fillId="0" borderId="0" xfId="0" applyNumberFormat="1" applyFont="1"/>
    <xf numFmtId="6" fontId="0" fillId="0" borderId="0" xfId="0" applyNumberFormat="1"/>
    <xf numFmtId="3" fontId="0" fillId="0" borderId="0" xfId="0" applyNumberFormat="1"/>
    <xf numFmtId="9" fontId="0" fillId="0" borderId="0" xfId="0" applyNumberFormat="1"/>
    <xf numFmtId="2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0" fontId="0" fillId="0" borderId="0" xfId="0" applyNumberFormat="1"/>
    <xf numFmtId="10" fontId="1" fillId="0" borderId="0" xfId="0" applyNumberFormat="1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'Figure 4.12'!$B$1</c:f>
              <c:strCache>
                <c:ptCount val="1"/>
                <c:pt idx="0">
                  <c:v>Quality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4.12'!$A$2:$A$52</c:f>
              <c:numCache>
                <c:formatCode>"$"#,##0_);[Red]\("$"#,##0\)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'Figure 4.12'!$B$2:$B$52</c:f>
              <c:numCache>
                <c:formatCode>0.00%</c:formatCode>
                <c:ptCount val="51"/>
                <c:pt idx="0">
                  <c:v>0.99203986986917703</c:v>
                </c:pt>
                <c:pt idx="1">
                  <c:v>0.99192742895453367</c:v>
                </c:pt>
                <c:pt idx="2">
                  <c:v>0.9918175793559556</c:v>
                </c:pt>
                <c:pt idx="3">
                  <c:v>0.99171023251460733</c:v>
                </c:pt>
                <c:pt idx="4">
                  <c:v>0.99160530386156021</c:v>
                </c:pt>
                <c:pt idx="5">
                  <c:v>0.99150271259559453</c:v>
                </c:pt>
                <c:pt idx="6">
                  <c:v>0.99140238147568749</c:v>
                </c:pt>
                <c:pt idx="7">
                  <c:v>0.99130423662706679</c:v>
                </c:pt>
                <c:pt idx="8">
                  <c:v>0.99120820735980575</c:v>
                </c:pt>
                <c:pt idx="9">
                  <c:v>0.99111422599902377</c:v>
                </c:pt>
                <c:pt idx="10">
                  <c:v>0.99102222772583737</c:v>
                </c:pt>
                <c:pt idx="11">
                  <c:v>0.9909321504282721</c:v>
                </c:pt>
                <c:pt idx="12">
                  <c:v>0.99084393456141839</c:v>
                </c:pt>
                <c:pt idx="13">
                  <c:v>0.99075752301616837</c:v>
                </c:pt>
                <c:pt idx="14">
                  <c:v>0.99067286099592455</c:v>
                </c:pt>
                <c:pt idx="15">
                  <c:v>0.99058989590072344</c:v>
                </c:pt>
                <c:pt idx="16">
                  <c:v>0.99050857721825614</c:v>
                </c:pt>
                <c:pt idx="17">
                  <c:v>0.99042885642131484</c:v>
                </c:pt>
                <c:pt idx="18">
                  <c:v>0.99035068687122452</c:v>
                </c:pt>
                <c:pt idx="19">
                  <c:v>0.99027402372685835</c:v>
                </c:pt>
                <c:pt idx="20">
                  <c:v>0.99019882385886304</c:v>
                </c:pt>
                <c:pt idx="21">
                  <c:v>0.99012504576874849</c:v>
                </c:pt>
                <c:pt idx="22">
                  <c:v>0.99005264951252492</c:v>
                </c:pt>
                <c:pt idx="23">
                  <c:v>0.98998159662858942</c:v>
                </c:pt>
                <c:pt idx="24">
                  <c:v>0.98991185006959204</c:v>
                </c:pt>
                <c:pt idx="25">
                  <c:v>0.98984337413802315</c:v>
                </c:pt>
                <c:pt idx="26">
                  <c:v>0.98977613442529166</c:v>
                </c:pt>
                <c:pt idx="27">
                  <c:v>0.98971009775407137</c:v>
                </c:pt>
                <c:pt idx="28">
                  <c:v>0.98964523212371602</c:v>
                </c:pt>
                <c:pt idx="29">
                  <c:v>0.98958150665855193</c:v>
                </c:pt>
                <c:pt idx="30">
                  <c:v>0.98951889155887318</c:v>
                </c:pt>
                <c:pt idx="31">
                  <c:v>0.9894573580544771</c:v>
                </c:pt>
                <c:pt idx="32">
                  <c:v>0.98939687836058654</c:v>
                </c:pt>
                <c:pt idx="33">
                  <c:v>0.98933742563601756</c:v>
                </c:pt>
                <c:pt idx="34">
                  <c:v>0.9892789739434602</c:v>
                </c:pt>
                <c:pt idx="35">
                  <c:v>0.98922149821174854</c:v>
                </c:pt>
                <c:pt idx="36">
                  <c:v>0.98916497420000582</c:v>
                </c:pt>
                <c:pt idx="37">
                  <c:v>0.98910937846355496</c:v>
                </c:pt>
                <c:pt idx="38">
                  <c:v>0.98905468832149579</c:v>
                </c:pt>
                <c:pt idx="39">
                  <c:v>0.98900088182585366</c:v>
                </c:pt>
                <c:pt idx="40">
                  <c:v>0.9889479377322109</c:v>
                </c:pt>
                <c:pt idx="41">
                  <c:v>0.98889583547174031</c:v>
                </c:pt>
                <c:pt idx="42">
                  <c:v>0.98884455512456138</c:v>
                </c:pt>
                <c:pt idx="43">
                  <c:v>0.98879407739434744</c:v>
                </c:pt>
                <c:pt idx="44">
                  <c:v>0.98874438358411632</c:v>
                </c:pt>
                <c:pt idx="45">
                  <c:v>0.98869545557314042</c:v>
                </c:pt>
                <c:pt idx="46">
                  <c:v>0.98864727579491507</c:v>
                </c:pt>
                <c:pt idx="47">
                  <c:v>0.98859982721613127</c:v>
                </c:pt>
                <c:pt idx="48">
                  <c:v>0.98855309331659758</c:v>
                </c:pt>
                <c:pt idx="49">
                  <c:v>0.98850705807006312</c:v>
                </c:pt>
                <c:pt idx="50">
                  <c:v>0.98846170592589366</c:v>
                </c:pt>
              </c:numCache>
            </c:numRef>
          </c:yVal>
        </c:ser>
        <c:axId val="137710976"/>
        <c:axId val="310507008"/>
      </c:scatterChart>
      <c:valAx>
        <c:axId val="137710976"/>
        <c:scaling>
          <c:orientation val="minMax"/>
          <c:max val="50"/>
          <c:min val="0"/>
        </c:scaling>
        <c:axPos val="b"/>
        <c:title>
          <c:tx>
            <c:rich>
              <a:bodyPr/>
              <a:lstStyle/>
              <a:p>
                <a:pPr>
                  <a:defRPr sz="1200" b="1" i="0"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Fee</a:t>
                </a:r>
                <a:endParaRPr sz="1200" b="1"/>
              </a:p>
            </c:rich>
          </c:tx>
          <c:layout/>
        </c:title>
        <c:numFmt formatCode="&quot;$&quot;#,##0_);[Red]\(&quot;$&quot;#,##0\)" sourceLinked="1"/>
        <c:tickLblPos val="nextTo"/>
        <c:crossAx val="310507008"/>
        <c:crossesAt val="0.988461705925893"/>
        <c:crossBetween val="midCat"/>
      </c:valAx>
      <c:valAx>
        <c:axId val="310507008"/>
        <c:scaling>
          <c:orientation val="minMax"/>
          <c:min val="0.988461705925893"/>
        </c:scaling>
        <c:axPos val="l"/>
        <c:majorGridlines/>
        <c:title>
          <c:tx>
            <c:rich>
              <a:bodyPr/>
              <a:lstStyle/>
              <a:p>
                <a:pPr>
                  <a:defRPr sz="1200" b="1" i="0"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Quality</a:t>
                </a:r>
                <a:endParaRPr sz="1200" b="1"/>
              </a:p>
            </c:rich>
          </c:tx>
          <c:layout/>
        </c:title>
        <c:numFmt formatCode="0.00%" sourceLinked="1"/>
        <c:tickLblPos val="nextTo"/>
        <c:crossAx val="137710976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Tornado Sensitivity Chart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'Figure 4.13'!$O$2</c:f>
              <c:strCache>
                <c:ptCount val="1"/>
                <c:pt idx="0">
                  <c:v>-25 Pct</c:v>
                </c:pt>
              </c:strCache>
            </c:strRef>
          </c:tx>
          <c:cat>
            <c:strRef>
              <c:f>'Figure 4.13'!$N$3:$N$14</c:f>
              <c:strCache>
                <c:ptCount val="12"/>
                <c:pt idx="0">
                  <c:v>Paid Actual Negative-Test Negative Percent</c:v>
                </c:pt>
                <c:pt idx="1">
                  <c:v>Normal Actual Negative-Test Negative Percent</c:v>
                </c:pt>
                <c:pt idx="2">
                  <c:v>Paid Percent Positive</c:v>
                </c:pt>
                <c:pt idx="3">
                  <c:v>Actual Positive-Test Positive Percent</c:v>
                </c:pt>
                <c:pt idx="4">
                  <c:v>Baseline fee donation rate</c:v>
                </c:pt>
                <c:pt idx="5">
                  <c:v>Actual Positive-Test Positive Percent</c:v>
                </c:pt>
                <c:pt idx="6">
                  <c:v>Normal donation rate</c:v>
                </c:pt>
                <c:pt idx="7">
                  <c:v>Normal Percent Positive</c:v>
                </c:pt>
                <c:pt idx="8">
                  <c:v>Baseline fee</c:v>
                </c:pt>
                <c:pt idx="9">
                  <c:v>Fee</c:v>
                </c:pt>
                <c:pt idx="10">
                  <c:v>Supply elasticity</c:v>
                </c:pt>
                <c:pt idx="11">
                  <c:v>Potential Donors</c:v>
                </c:pt>
              </c:strCache>
            </c:strRef>
          </c:cat>
          <c:val>
            <c:numRef>
              <c:f>'Figure 4.13'!$O$3:$O$14</c:f>
              <c:numCache>
                <c:formatCode>0.00</c:formatCode>
                <c:ptCount val="12"/>
                <c:pt idx="0">
                  <c:v>0.98069971202744932</c:v>
                </c:pt>
                <c:pt idx="1">
                  <c:v>0.98378893345011442</c:v>
                </c:pt>
                <c:pt idx="2">
                  <c:v>0.99294781382228492</c:v>
                </c:pt>
                <c:pt idx="3">
                  <c:v>0.98951061598003398</c:v>
                </c:pt>
                <c:pt idx="4">
                  <c:v>0.99233292917766203</c:v>
                </c:pt>
                <c:pt idx="5">
                  <c:v>0.9899841127305381</c:v>
                </c:pt>
                <c:pt idx="6">
                  <c:v>0.98995820441839011</c:v>
                </c:pt>
                <c:pt idx="7">
                  <c:v>0.99147059275538274</c:v>
                </c:pt>
                <c:pt idx="8">
                  <c:v>0.99072911059273883</c:v>
                </c:pt>
                <c:pt idx="9">
                  <c:v>0.99125596184419718</c:v>
                </c:pt>
                <c:pt idx="10">
                  <c:v>0.99080050672618691</c:v>
                </c:pt>
                <c:pt idx="11">
                  <c:v>0.99102222772583737</c:v>
                </c:pt>
              </c:numCache>
            </c:numRef>
          </c:val>
        </c:ser>
        <c:ser>
          <c:idx val="1"/>
          <c:order val="1"/>
          <c:tx>
            <c:strRef>
              <c:f>'Figure 4.13'!$P$2</c:f>
              <c:strCache>
                <c:ptCount val="1"/>
                <c:pt idx="0">
                  <c:v>+25 Pct</c:v>
                </c:pt>
              </c:strCache>
            </c:strRef>
          </c:tx>
          <c:cat>
            <c:strRef>
              <c:f>'Figure 4.13'!$N$3:$N$14</c:f>
              <c:strCache>
                <c:ptCount val="12"/>
                <c:pt idx="0">
                  <c:v>Paid Actual Negative-Test Negative Percent</c:v>
                </c:pt>
                <c:pt idx="1">
                  <c:v>Normal Actual Negative-Test Negative Percent</c:v>
                </c:pt>
                <c:pt idx="2">
                  <c:v>Paid Percent Positive</c:v>
                </c:pt>
                <c:pt idx="3">
                  <c:v>Actual Positive-Test Positive Percent</c:v>
                </c:pt>
                <c:pt idx="4">
                  <c:v>Baseline fee donation rate</c:v>
                </c:pt>
                <c:pt idx="5">
                  <c:v>Actual Positive-Test Positive Percent</c:v>
                </c:pt>
                <c:pt idx="6">
                  <c:v>Normal donation rate</c:v>
                </c:pt>
                <c:pt idx="7">
                  <c:v>Normal Percent Positive</c:v>
                </c:pt>
                <c:pt idx="8">
                  <c:v>Baseline fee</c:v>
                </c:pt>
                <c:pt idx="9">
                  <c:v>Fee</c:v>
                </c:pt>
                <c:pt idx="10">
                  <c:v>Supply elasticity</c:v>
                </c:pt>
                <c:pt idx="11">
                  <c:v>Potential Donors</c:v>
                </c:pt>
              </c:strCache>
            </c:strRef>
          </c:cat>
          <c:val>
            <c:numRef>
              <c:f>'Figure 4.13'!$P$3:$P$14</c:f>
              <c:numCache>
                <c:formatCode>0.00</c:formatCode>
                <c:ptCount val="12"/>
                <c:pt idx="0">
                  <c:v>1.0015643576747388</c:v>
                </c:pt>
                <c:pt idx="1">
                  <c:v>0.99836267523273403</c:v>
                </c:pt>
                <c:pt idx="2">
                  <c:v>0.98905908096280093</c:v>
                </c:pt>
                <c:pt idx="3">
                  <c:v>0.99215304272532945</c:v>
                </c:pt>
                <c:pt idx="4">
                  <c:v>0.9900169574968547</c:v>
                </c:pt>
                <c:pt idx="5">
                  <c:v>0.99186535764375872</c:v>
                </c:pt>
                <c:pt idx="6">
                  <c:v>0.9918175793559556</c:v>
                </c:pt>
                <c:pt idx="7">
                  <c:v>0.99056736151171676</c:v>
                </c:pt>
                <c:pt idx="8">
                  <c:v>0.99120820735980575</c:v>
                </c:pt>
                <c:pt idx="9">
                  <c:v>0.99080050672618691</c:v>
                </c:pt>
                <c:pt idx="10">
                  <c:v>0.99125596184419718</c:v>
                </c:pt>
                <c:pt idx="11">
                  <c:v>0.99102222772583737</c:v>
                </c:pt>
              </c:numCache>
            </c:numRef>
          </c:val>
        </c:ser>
        <c:overlap val="100"/>
        <c:axId val="347594752"/>
        <c:axId val="347596672"/>
      </c:barChart>
      <c:catAx>
        <c:axId val="347594752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Parameter</a:t>
                </a:r>
              </a:p>
            </c:rich>
          </c:tx>
          <c:layout/>
        </c:title>
        <c:tickLblPos val="low"/>
        <c:crossAx val="347596672"/>
        <c:crossesAt val="0.99102222772583737"/>
        <c:auto val="1"/>
        <c:lblAlgn val="ctr"/>
        <c:lblOffset val="100"/>
      </c:catAx>
      <c:valAx>
        <c:axId val="347596672"/>
        <c:scaling>
          <c:orientation val="minMax"/>
          <c:max val="1.0015643576747362"/>
          <c:min val="0.98069971202744965"/>
        </c:scaling>
        <c:axPos val="t"/>
        <c:majorGridlines/>
        <c:title>
          <c:tx>
            <c:rich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Quality</a:t>
                </a:r>
              </a:p>
            </c:rich>
          </c:tx>
          <c:layout/>
        </c:title>
        <c:numFmt formatCode="0.00" sourceLinked="1"/>
        <c:tickLblPos val="nextTo"/>
        <c:crossAx val="34759475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333374</xdr:colOff>
      <xdr:row>6</xdr:row>
      <xdr:rowOff>19050</xdr:rowOff>
    </xdr:from>
    <xdr:to>
      <xdr:col>11</xdr:col>
      <xdr:colOff>571499</xdr:colOff>
      <xdr:row>25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31</xdr:row>
      <xdr:rowOff>0</xdr:rowOff>
    </xdr:to>
    <xdr:graphicFrame macro="">
      <xdr:nvGraphicFramePr>
        <xdr:cNvPr id="2" name="Torn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51"/>
  <sheetViews>
    <sheetView tabSelected="1" topLeftCell="A25" zoomScale="80" zoomScaleNormal="80" workbookViewId="0">
      <selection sqref="A1:H51"/>
    </sheetView>
  </sheetViews>
  <sheetFormatPr defaultRowHeight="12.75"/>
  <cols>
    <col min="1" max="1" width="16" customWidth="1"/>
    <col min="2" max="2" width="3.5703125" customWidth="1"/>
    <col min="3" max="3" width="33.28515625" bestFit="1" customWidth="1"/>
    <col min="4" max="4" width="14.5703125" customWidth="1"/>
    <col min="5" max="5" width="13.5703125" customWidth="1"/>
  </cols>
  <sheetData>
    <row r="1" spans="1:8">
      <c r="A1" s="1" t="s">
        <v>40</v>
      </c>
      <c r="B1" s="1"/>
      <c r="H1" s="1"/>
    </row>
    <row r="2" spans="1:8">
      <c r="A2" s="1"/>
      <c r="B2" s="1"/>
      <c r="H2" s="1"/>
    </row>
    <row r="3" spans="1:8">
      <c r="A3" s="2"/>
      <c r="B3" s="1"/>
      <c r="H3" s="2"/>
    </row>
    <row r="4" spans="1:8">
      <c r="A4" s="1"/>
      <c r="B4" s="1"/>
      <c r="H4" s="1"/>
    </row>
    <row r="5" spans="1:8">
      <c r="A5" s="1"/>
      <c r="B5" s="1" t="s">
        <v>0</v>
      </c>
      <c r="H5" s="1"/>
    </row>
    <row r="6" spans="1:8">
      <c r="A6" s="1"/>
      <c r="B6" s="1"/>
      <c r="C6" t="s">
        <v>1</v>
      </c>
      <c r="D6" s="3">
        <v>10</v>
      </c>
      <c r="H6" s="1"/>
    </row>
    <row r="7" spans="1:8">
      <c r="A7" s="1"/>
      <c r="B7" s="1"/>
      <c r="C7" t="s">
        <v>8</v>
      </c>
      <c r="D7" s="3">
        <v>20</v>
      </c>
      <c r="H7" s="1"/>
    </row>
    <row r="8" spans="1:8">
      <c r="A8" s="1"/>
      <c r="B8" s="1"/>
      <c r="C8" t="s">
        <v>9</v>
      </c>
      <c r="D8" s="5">
        <v>0.05</v>
      </c>
      <c r="H8" s="1"/>
    </row>
    <row r="9" spans="1:8">
      <c r="A9" s="1"/>
      <c r="B9" s="1"/>
      <c r="C9" t="s">
        <v>7</v>
      </c>
      <c r="D9" s="5">
        <v>0.02</v>
      </c>
      <c r="H9" s="1"/>
    </row>
    <row r="10" spans="1:8">
      <c r="A10" s="1"/>
      <c r="B10" s="1"/>
      <c r="C10" t="s">
        <v>2</v>
      </c>
      <c r="D10" s="4">
        <v>1000000</v>
      </c>
      <c r="H10" s="1"/>
    </row>
    <row r="11" spans="1:8">
      <c r="A11" s="1"/>
      <c r="B11" s="1"/>
      <c r="C11" t="s">
        <v>6</v>
      </c>
      <c r="D11" s="5">
        <v>0.05</v>
      </c>
      <c r="H11" s="1"/>
    </row>
    <row r="12" spans="1:8">
      <c r="A12" s="1"/>
      <c r="B12" s="1"/>
      <c r="D12" s="5"/>
      <c r="H12" s="1"/>
    </row>
    <row r="13" spans="1:8">
      <c r="A13" s="1"/>
      <c r="B13" s="1"/>
      <c r="C13" t="s">
        <v>22</v>
      </c>
      <c r="D13" s="5">
        <v>0.05</v>
      </c>
      <c r="E13" t="s">
        <v>26</v>
      </c>
      <c r="H13" s="1"/>
    </row>
    <row r="14" spans="1:8">
      <c r="A14" s="1"/>
      <c r="B14" s="1"/>
      <c r="C14" t="s">
        <v>23</v>
      </c>
      <c r="D14" s="5">
        <v>0.1</v>
      </c>
      <c r="E14" t="s">
        <v>27</v>
      </c>
      <c r="H14" s="1"/>
    </row>
    <row r="15" spans="1:8">
      <c r="A15" s="1"/>
      <c r="B15" s="1"/>
      <c r="D15" s="3"/>
      <c r="H15" s="1"/>
    </row>
    <row r="16" spans="1:8">
      <c r="A16" s="1"/>
      <c r="B16" s="1"/>
      <c r="C16" t="s">
        <v>4</v>
      </c>
      <c r="H16" s="1"/>
    </row>
    <row r="17" spans="1:8">
      <c r="A17" s="1"/>
      <c r="C17" t="s">
        <v>28</v>
      </c>
      <c r="D17" s="5">
        <v>0.98</v>
      </c>
      <c r="H17" s="1"/>
    </row>
    <row r="18" spans="1:8">
      <c r="A18" s="1"/>
      <c r="C18" t="s">
        <v>29</v>
      </c>
      <c r="D18" s="5">
        <f>1-D17</f>
        <v>2.0000000000000018E-2</v>
      </c>
      <c r="H18" s="1"/>
    </row>
    <row r="19" spans="1:8">
      <c r="A19" s="1"/>
      <c r="B19" s="1"/>
      <c r="C19" t="s">
        <v>30</v>
      </c>
      <c r="D19" s="5">
        <f>1-D20</f>
        <v>5.0000000000000044E-2</v>
      </c>
      <c r="E19" s="4"/>
      <c r="H19" s="1"/>
    </row>
    <row r="20" spans="1:8">
      <c r="A20" s="1"/>
      <c r="B20" s="1"/>
      <c r="C20" t="s">
        <v>31</v>
      </c>
      <c r="D20" s="5">
        <v>0.95</v>
      </c>
      <c r="E20" s="3"/>
      <c r="H20" s="1"/>
    </row>
    <row r="21" spans="1:8">
      <c r="A21" s="1"/>
      <c r="B21" s="1"/>
      <c r="D21" s="3"/>
      <c r="E21" s="3"/>
      <c r="H21" s="1"/>
    </row>
    <row r="22" spans="1:8">
      <c r="A22" s="1"/>
      <c r="B22" s="1"/>
      <c r="C22" t="s">
        <v>5</v>
      </c>
      <c r="D22" s="3"/>
      <c r="E22" s="3"/>
      <c r="H22" s="1"/>
    </row>
    <row r="23" spans="1:8">
      <c r="A23" s="1"/>
      <c r="B23" s="1"/>
      <c r="C23" t="s">
        <v>28</v>
      </c>
      <c r="D23" s="5">
        <v>0.93</v>
      </c>
      <c r="H23" s="1"/>
    </row>
    <row r="24" spans="1:8">
      <c r="A24" s="1"/>
      <c r="B24" s="1"/>
      <c r="C24" t="s">
        <v>29</v>
      </c>
      <c r="D24" s="5">
        <f>1-D23</f>
        <v>6.9999999999999951E-2</v>
      </c>
      <c r="H24" s="1"/>
    </row>
    <row r="25" spans="1:8">
      <c r="A25" s="1"/>
      <c r="B25" s="1"/>
      <c r="C25" t="s">
        <v>30</v>
      </c>
      <c r="D25" s="5">
        <f>1-D26</f>
        <v>0.15000000000000002</v>
      </c>
      <c r="H25" s="1"/>
    </row>
    <row r="26" spans="1:8">
      <c r="C26" t="s">
        <v>31</v>
      </c>
      <c r="D26" s="5">
        <v>0.85</v>
      </c>
    </row>
    <row r="31" spans="1:8">
      <c r="B31" s="1" t="s">
        <v>21</v>
      </c>
      <c r="D31" s="12" t="s">
        <v>4</v>
      </c>
      <c r="E31" s="12" t="s">
        <v>5</v>
      </c>
    </row>
    <row r="32" spans="1:8">
      <c r="B32" s="1"/>
      <c r="C32" t="s">
        <v>3</v>
      </c>
      <c r="D32" s="4">
        <f>Potential_Donors*Normal_donation_rate</f>
        <v>50000</v>
      </c>
      <c r="E32" s="4">
        <f>Potential_Donors*((((Fee-Baseline_fee)/Baseline_fee)*Supply_elasticity)+Baseline_fee_donation_rate)</f>
        <v>40000</v>
      </c>
    </row>
    <row r="33" spans="3:5">
      <c r="C33" t="s">
        <v>24</v>
      </c>
      <c r="D33">
        <f>D32*(1-Normal_Percent_Positive)</f>
        <v>47500</v>
      </c>
      <c r="E33">
        <f>E32*(1-Paid_Percent_Positive)</f>
        <v>36000</v>
      </c>
    </row>
    <row r="34" spans="3:5">
      <c r="C34" t="s">
        <v>25</v>
      </c>
      <c r="D34">
        <f>D32*Normal_Percent_Positive</f>
        <v>2500</v>
      </c>
      <c r="E34">
        <f>E32*Paid_Percent_Positive</f>
        <v>4000</v>
      </c>
    </row>
    <row r="36" spans="3:5">
      <c r="C36" t="s">
        <v>4</v>
      </c>
    </row>
    <row r="37" spans="3:5">
      <c r="C37" t="s">
        <v>32</v>
      </c>
      <c r="D37">
        <f>D33*Normal_Actual_Positive_Test_Positive_Percent</f>
        <v>46550</v>
      </c>
    </row>
    <row r="38" spans="3:5">
      <c r="C38" t="s">
        <v>33</v>
      </c>
      <c r="D38">
        <f>D33*Normal_Actual_Positive_Test_Negative_Percent</f>
        <v>950.0000000000008</v>
      </c>
    </row>
    <row r="39" spans="3:5">
      <c r="C39" t="s">
        <v>34</v>
      </c>
      <c r="D39">
        <f>D34*Normal_Actual_Negative_Test_Positive_Percent</f>
        <v>125.00000000000011</v>
      </c>
    </row>
    <row r="40" spans="3:5">
      <c r="C40" t="s">
        <v>35</v>
      </c>
      <c r="D40">
        <f>D34*Normal_Actual_Negative_Test_Negative_Percent</f>
        <v>2375</v>
      </c>
    </row>
    <row r="42" spans="3:5">
      <c r="C42" t="s">
        <v>5</v>
      </c>
    </row>
    <row r="43" spans="3:5">
      <c r="C43" t="s">
        <v>32</v>
      </c>
      <c r="E43">
        <f>E33*Paid_Actual_Positive_Test_Positive_Percent</f>
        <v>33480</v>
      </c>
    </row>
    <row r="44" spans="3:5">
      <c r="C44" t="s">
        <v>33</v>
      </c>
      <c r="E44">
        <f>E33*Paid_Actual_Negative_Test_Positive_Percent</f>
        <v>5400.0000000000009</v>
      </c>
    </row>
    <row r="45" spans="3:5">
      <c r="C45" t="s">
        <v>34</v>
      </c>
      <c r="E45">
        <f>E34*D25</f>
        <v>600.00000000000011</v>
      </c>
    </row>
    <row r="46" spans="3:5">
      <c r="C46" t="s">
        <v>35</v>
      </c>
      <c r="E46">
        <f>E34*Paid_Actual_Negative_Test_Negative_Percent</f>
        <v>3400</v>
      </c>
    </row>
    <row r="48" spans="3:5">
      <c r="C48" t="s">
        <v>36</v>
      </c>
      <c r="D48">
        <f>D37+E43</f>
        <v>80030</v>
      </c>
    </row>
    <row r="49" spans="3:4">
      <c r="C49" t="s">
        <v>37</v>
      </c>
      <c r="D49">
        <f>D39+E45</f>
        <v>725.00000000000023</v>
      </c>
    </row>
    <row r="51" spans="3:4">
      <c r="C51" t="s">
        <v>21</v>
      </c>
      <c r="D51" s="11">
        <f>D48/(D48+D49)</f>
        <v>0.99102222772583737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51"/>
  <sheetViews>
    <sheetView showFormulas="1" topLeftCell="A15" zoomScale="74" zoomScaleNormal="74" workbookViewId="0">
      <selection sqref="A1:E51"/>
    </sheetView>
  </sheetViews>
  <sheetFormatPr defaultRowHeight="12.75"/>
  <cols>
    <col min="1" max="1" width="10.85546875" customWidth="1"/>
    <col min="2" max="2" width="3.85546875" customWidth="1"/>
    <col min="3" max="3" width="16.42578125" customWidth="1"/>
    <col min="4" max="4" width="23.42578125" customWidth="1"/>
    <col min="5" max="5" width="42.28515625" customWidth="1"/>
    <col min="6" max="256" width="17" customWidth="1"/>
  </cols>
  <sheetData>
    <row r="1" spans="1:8">
      <c r="A1" s="1" t="s">
        <v>40</v>
      </c>
      <c r="B1" s="1"/>
      <c r="H1" s="1"/>
    </row>
    <row r="2" spans="1:8">
      <c r="A2" s="1"/>
      <c r="B2" s="1"/>
      <c r="H2" s="1"/>
    </row>
    <row r="3" spans="1:8">
      <c r="A3" s="2"/>
      <c r="B3" s="1"/>
      <c r="H3" s="2"/>
    </row>
    <row r="4" spans="1:8">
      <c r="A4" s="1"/>
      <c r="B4" s="1"/>
      <c r="H4" s="1"/>
    </row>
    <row r="5" spans="1:8">
      <c r="A5" s="1"/>
      <c r="B5" s="1" t="s">
        <v>0</v>
      </c>
      <c r="H5" s="1"/>
    </row>
    <row r="6" spans="1:8">
      <c r="A6" s="1"/>
      <c r="B6" s="1"/>
      <c r="C6" t="s">
        <v>1</v>
      </c>
      <c r="D6" s="3">
        <v>10</v>
      </c>
      <c r="H6" s="1"/>
    </row>
    <row r="7" spans="1:8">
      <c r="A7" s="1"/>
      <c r="B7" s="1"/>
      <c r="C7" t="s">
        <v>8</v>
      </c>
      <c r="D7" s="3">
        <v>20</v>
      </c>
      <c r="H7" s="1"/>
    </row>
    <row r="8" spans="1:8">
      <c r="A8" s="1"/>
      <c r="B8" s="1"/>
      <c r="C8" t="s">
        <v>9</v>
      </c>
      <c r="D8" s="5">
        <v>0.05</v>
      </c>
      <c r="H8" s="1"/>
    </row>
    <row r="9" spans="1:8">
      <c r="A9" s="1"/>
      <c r="B9" s="1"/>
      <c r="C9" t="s">
        <v>7</v>
      </c>
      <c r="D9" s="5">
        <v>0.02</v>
      </c>
      <c r="H9" s="1"/>
    </row>
    <row r="10" spans="1:8">
      <c r="A10" s="1"/>
      <c r="B10" s="1"/>
      <c r="C10" t="s">
        <v>2</v>
      </c>
      <c r="D10" s="4">
        <v>1000000</v>
      </c>
      <c r="H10" s="1"/>
    </row>
    <row r="11" spans="1:8">
      <c r="A11" s="1"/>
      <c r="B11" s="1"/>
      <c r="C11" t="s">
        <v>6</v>
      </c>
      <c r="D11" s="5">
        <v>0.05</v>
      </c>
      <c r="H11" s="1"/>
    </row>
    <row r="12" spans="1:8">
      <c r="A12" s="1"/>
      <c r="B12" s="1"/>
      <c r="D12" s="5"/>
      <c r="H12" s="1"/>
    </row>
    <row r="13" spans="1:8">
      <c r="A13" s="1"/>
      <c r="B13" s="1"/>
      <c r="C13" t="s">
        <v>22</v>
      </c>
      <c r="D13" s="5">
        <v>0.05</v>
      </c>
      <c r="E13" t="s">
        <v>26</v>
      </c>
      <c r="H13" s="1"/>
    </row>
    <row r="14" spans="1:8">
      <c r="A14" s="1"/>
      <c r="B14" s="1"/>
      <c r="C14" t="s">
        <v>23</v>
      </c>
      <c r="D14" s="5">
        <v>0.1</v>
      </c>
      <c r="E14" t="s">
        <v>27</v>
      </c>
      <c r="H14" s="1"/>
    </row>
    <row r="15" spans="1:8">
      <c r="A15" s="1"/>
      <c r="B15" s="1"/>
      <c r="D15" s="3"/>
      <c r="H15" s="1"/>
    </row>
    <row r="16" spans="1:8">
      <c r="A16" s="1"/>
      <c r="B16" s="1"/>
      <c r="C16" t="s">
        <v>4</v>
      </c>
      <c r="H16" s="1"/>
    </row>
    <row r="17" spans="1:8">
      <c r="A17" s="1"/>
      <c r="C17" t="s">
        <v>28</v>
      </c>
      <c r="D17" s="5">
        <v>0.98</v>
      </c>
      <c r="H17" s="1"/>
    </row>
    <row r="18" spans="1:8">
      <c r="A18" s="1"/>
      <c r="C18" t="s">
        <v>29</v>
      </c>
      <c r="D18" s="5">
        <f>1-D17</f>
        <v>2.0000000000000018E-2</v>
      </c>
      <c r="H18" s="1"/>
    </row>
    <row r="19" spans="1:8">
      <c r="A19" s="1"/>
      <c r="B19" s="1"/>
      <c r="C19" t="s">
        <v>30</v>
      </c>
      <c r="D19" s="5">
        <f>1-D20</f>
        <v>5.0000000000000044E-2</v>
      </c>
      <c r="E19" s="4"/>
      <c r="H19" s="1"/>
    </row>
    <row r="20" spans="1:8">
      <c r="A20" s="1"/>
      <c r="B20" s="1"/>
      <c r="C20" t="s">
        <v>31</v>
      </c>
      <c r="D20" s="5">
        <v>0.95</v>
      </c>
      <c r="E20" s="3"/>
      <c r="H20" s="1"/>
    </row>
    <row r="21" spans="1:8">
      <c r="A21" s="1"/>
      <c r="B21" s="1"/>
      <c r="D21" s="3"/>
      <c r="E21" s="3"/>
      <c r="H21" s="1"/>
    </row>
    <row r="22" spans="1:8">
      <c r="A22" s="1"/>
      <c r="B22" s="1"/>
      <c r="C22" t="s">
        <v>5</v>
      </c>
      <c r="D22" s="3"/>
      <c r="E22" s="3"/>
      <c r="H22" s="1"/>
    </row>
    <row r="23" spans="1:8">
      <c r="A23" s="1"/>
      <c r="B23" s="1"/>
      <c r="C23" t="s">
        <v>28</v>
      </c>
      <c r="D23" s="5">
        <v>0.93</v>
      </c>
      <c r="H23" s="1"/>
    </row>
    <row r="24" spans="1:8">
      <c r="A24" s="1"/>
      <c r="B24" s="1"/>
      <c r="C24" t="s">
        <v>29</v>
      </c>
      <c r="D24" s="5">
        <f>1-D23</f>
        <v>6.9999999999999951E-2</v>
      </c>
      <c r="H24" s="1"/>
    </row>
    <row r="25" spans="1:8">
      <c r="A25" s="1"/>
      <c r="B25" s="1"/>
      <c r="C25" t="s">
        <v>30</v>
      </c>
      <c r="D25" s="5">
        <f>1-D26</f>
        <v>0.15000000000000002</v>
      </c>
      <c r="H25" s="1"/>
    </row>
    <row r="26" spans="1:8">
      <c r="C26" t="s">
        <v>31</v>
      </c>
      <c r="D26" s="5">
        <v>0.85</v>
      </c>
    </row>
    <row r="31" spans="1:8">
      <c r="B31" s="1" t="s">
        <v>21</v>
      </c>
      <c r="D31" s="12" t="s">
        <v>4</v>
      </c>
      <c r="E31" s="12" t="s">
        <v>5</v>
      </c>
    </row>
    <row r="32" spans="1:8">
      <c r="B32" s="1"/>
      <c r="C32" t="s">
        <v>3</v>
      </c>
      <c r="D32" s="4">
        <f>Potential_Donors*Normal_donation_rate</f>
        <v>50000</v>
      </c>
      <c r="E32" s="4">
        <f>Potential_Donors*((((Fee-Baseline_fee)/Baseline_fee)*Supply_elasticity)+Baseline_fee_donation_rate)</f>
        <v>40000</v>
      </c>
    </row>
    <row r="33" spans="3:5">
      <c r="C33" t="s">
        <v>24</v>
      </c>
      <c r="D33">
        <f>D32*(1-Normal_Percent_Positive)</f>
        <v>47500</v>
      </c>
      <c r="E33">
        <f>E32*(1-Paid_Percent_Positive)</f>
        <v>36000</v>
      </c>
    </row>
    <row r="34" spans="3:5">
      <c r="C34" t="s">
        <v>25</v>
      </c>
      <c r="D34">
        <f>D32*Normal_Percent_Positive</f>
        <v>2500</v>
      </c>
      <c r="E34">
        <f>E32*Paid_Percent_Positive</f>
        <v>4000</v>
      </c>
    </row>
    <row r="36" spans="3:5">
      <c r="C36" t="s">
        <v>4</v>
      </c>
    </row>
    <row r="37" spans="3:5">
      <c r="C37" t="s">
        <v>32</v>
      </c>
      <c r="D37">
        <f>D33*Normal_Actual_Positive_Test_Positive_Percent</f>
        <v>46550</v>
      </c>
    </row>
    <row r="38" spans="3:5">
      <c r="C38" t="s">
        <v>33</v>
      </c>
      <c r="D38">
        <f>D33*Normal_Actual_Positive_Test_Negative_Percent</f>
        <v>950.0000000000008</v>
      </c>
    </row>
    <row r="39" spans="3:5">
      <c r="C39" t="s">
        <v>34</v>
      </c>
      <c r="D39">
        <f>D34*Normal_Actual_Negative_Test_Positive_Percent</f>
        <v>125.00000000000011</v>
      </c>
    </row>
    <row r="40" spans="3:5">
      <c r="C40" t="s">
        <v>35</v>
      </c>
      <c r="D40">
        <f>D34*Normal_Actual_Negative_Test_Negative_Percent</f>
        <v>2375</v>
      </c>
    </row>
    <row r="42" spans="3:5">
      <c r="C42" t="s">
        <v>5</v>
      </c>
    </row>
    <row r="43" spans="3:5">
      <c r="C43" t="s">
        <v>32</v>
      </c>
      <c r="E43">
        <f>E33*Paid_Actual_Positive_Test_Positive_Percent</f>
        <v>33480</v>
      </c>
    </row>
    <row r="44" spans="3:5">
      <c r="C44" t="s">
        <v>33</v>
      </c>
      <c r="E44">
        <f>E33*Paid_Actual_Negative_Test_Positive_Percent</f>
        <v>5400.0000000000009</v>
      </c>
    </row>
    <row r="45" spans="3:5">
      <c r="C45" t="s">
        <v>34</v>
      </c>
      <c r="E45">
        <f>E34*D25</f>
        <v>600.00000000000011</v>
      </c>
    </row>
    <row r="46" spans="3:5">
      <c r="C46" t="s">
        <v>35</v>
      </c>
      <c r="E46">
        <f>E34*Paid_Actual_Negative_Test_Negative_Percent</f>
        <v>3400</v>
      </c>
    </row>
    <row r="48" spans="3:5">
      <c r="C48" t="s">
        <v>36</v>
      </c>
      <c r="D48">
        <f>D37+E43</f>
        <v>80030</v>
      </c>
    </row>
    <row r="49" spans="3:4">
      <c r="C49" t="s">
        <v>37</v>
      </c>
      <c r="D49">
        <f>D39+E45</f>
        <v>725.00000000000023</v>
      </c>
    </row>
    <row r="51" spans="3:4">
      <c r="C51" t="s">
        <v>21</v>
      </c>
      <c r="D51" s="11">
        <f>D48/(D48+D49)</f>
        <v>0.99102222772583737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52"/>
  <sheetViews>
    <sheetView workbookViewId="0">
      <selection activeCell="J28" sqref="J28"/>
    </sheetView>
  </sheetViews>
  <sheetFormatPr defaultRowHeight="12.75"/>
  <cols>
    <col min="1" max="1" width="4.5703125" bestFit="1" customWidth="1"/>
    <col min="2" max="2" width="7.28515625" bestFit="1" customWidth="1"/>
  </cols>
  <sheetData>
    <row r="1" spans="1:2">
      <c r="A1" t="s">
        <v>1</v>
      </c>
      <c r="B1" t="s">
        <v>21</v>
      </c>
    </row>
    <row r="2" spans="1:2">
      <c r="A2" s="3">
        <v>0</v>
      </c>
      <c r="B2" s="10">
        <v>0.99203986986917703</v>
      </c>
    </row>
    <row r="3" spans="1:2">
      <c r="A3" s="3">
        <v>1</v>
      </c>
      <c r="B3" s="10">
        <v>0.99192742895453367</v>
      </c>
    </row>
    <row r="4" spans="1:2">
      <c r="A4" s="3">
        <v>2</v>
      </c>
      <c r="B4" s="10">
        <v>0.9918175793559556</v>
      </c>
    </row>
    <row r="5" spans="1:2">
      <c r="A5" s="3">
        <v>3</v>
      </c>
      <c r="B5" s="10">
        <v>0.99171023251460733</v>
      </c>
    </row>
    <row r="6" spans="1:2">
      <c r="A6" s="3">
        <v>4</v>
      </c>
      <c r="B6" s="10">
        <v>0.99160530386156021</v>
      </c>
    </row>
    <row r="7" spans="1:2">
      <c r="A7" s="3">
        <v>5</v>
      </c>
      <c r="B7" s="10">
        <v>0.99150271259559453</v>
      </c>
    </row>
    <row r="8" spans="1:2">
      <c r="A8" s="3">
        <v>6</v>
      </c>
      <c r="B8" s="10">
        <v>0.99140238147568749</v>
      </c>
    </row>
    <row r="9" spans="1:2">
      <c r="A9" s="3">
        <v>7</v>
      </c>
      <c r="B9" s="10">
        <v>0.99130423662706679</v>
      </c>
    </row>
    <row r="10" spans="1:2">
      <c r="A10" s="3">
        <v>8</v>
      </c>
      <c r="B10" s="10">
        <v>0.99120820735980575</v>
      </c>
    </row>
    <row r="11" spans="1:2">
      <c r="A11" s="3">
        <v>9</v>
      </c>
      <c r="B11" s="10">
        <v>0.99111422599902377</v>
      </c>
    </row>
    <row r="12" spans="1:2">
      <c r="A12" s="3">
        <v>10</v>
      </c>
      <c r="B12" s="10">
        <v>0.99102222772583737</v>
      </c>
    </row>
    <row r="13" spans="1:2">
      <c r="A13" s="3">
        <v>11</v>
      </c>
      <c r="B13" s="10">
        <v>0.9909321504282721</v>
      </c>
    </row>
    <row r="14" spans="1:2">
      <c r="A14" s="3">
        <v>12</v>
      </c>
      <c r="B14" s="10">
        <v>0.99084393456141839</v>
      </c>
    </row>
    <row r="15" spans="1:2">
      <c r="A15" s="3">
        <v>13</v>
      </c>
      <c r="B15" s="10">
        <v>0.99075752301616837</v>
      </c>
    </row>
    <row r="16" spans="1:2">
      <c r="A16" s="3">
        <v>14</v>
      </c>
      <c r="B16" s="10">
        <v>0.99067286099592455</v>
      </c>
    </row>
    <row r="17" spans="1:2">
      <c r="A17" s="3">
        <v>15</v>
      </c>
      <c r="B17" s="10">
        <v>0.99058989590072344</v>
      </c>
    </row>
    <row r="18" spans="1:2">
      <c r="A18" s="3">
        <v>16</v>
      </c>
      <c r="B18" s="10">
        <v>0.99050857721825614</v>
      </c>
    </row>
    <row r="19" spans="1:2">
      <c r="A19" s="3">
        <v>17</v>
      </c>
      <c r="B19" s="10">
        <v>0.99042885642131484</v>
      </c>
    </row>
    <row r="20" spans="1:2">
      <c r="A20" s="3">
        <v>18</v>
      </c>
      <c r="B20" s="10">
        <v>0.99035068687122452</v>
      </c>
    </row>
    <row r="21" spans="1:2">
      <c r="A21" s="3">
        <v>19</v>
      </c>
      <c r="B21" s="10">
        <v>0.99027402372685835</v>
      </c>
    </row>
    <row r="22" spans="1:2">
      <c r="A22" s="3">
        <v>20</v>
      </c>
      <c r="B22" s="10">
        <v>0.99019882385886304</v>
      </c>
    </row>
    <row r="23" spans="1:2">
      <c r="A23" s="3">
        <v>21</v>
      </c>
      <c r="B23" s="10">
        <v>0.99012504576874849</v>
      </c>
    </row>
    <row r="24" spans="1:2">
      <c r="A24" s="3">
        <v>22</v>
      </c>
      <c r="B24" s="10">
        <v>0.99005264951252492</v>
      </c>
    </row>
    <row r="25" spans="1:2">
      <c r="A25" s="3">
        <v>23</v>
      </c>
      <c r="B25" s="10">
        <v>0.98998159662858942</v>
      </c>
    </row>
    <row r="26" spans="1:2">
      <c r="A26" s="3">
        <v>24</v>
      </c>
      <c r="B26" s="10">
        <v>0.98991185006959204</v>
      </c>
    </row>
    <row r="27" spans="1:2">
      <c r="A27" s="3">
        <v>25</v>
      </c>
      <c r="B27" s="10">
        <v>0.98984337413802315</v>
      </c>
    </row>
    <row r="28" spans="1:2">
      <c r="A28" s="3">
        <v>26</v>
      </c>
      <c r="B28" s="10">
        <v>0.98977613442529166</v>
      </c>
    </row>
    <row r="29" spans="1:2">
      <c r="A29" s="3">
        <v>27</v>
      </c>
      <c r="B29" s="10">
        <v>0.98971009775407137</v>
      </c>
    </row>
    <row r="30" spans="1:2">
      <c r="A30" s="3">
        <v>28</v>
      </c>
      <c r="B30" s="10">
        <v>0.98964523212371602</v>
      </c>
    </row>
    <row r="31" spans="1:2">
      <c r="A31" s="3">
        <v>29</v>
      </c>
      <c r="B31" s="10">
        <v>0.98958150665855193</v>
      </c>
    </row>
    <row r="32" spans="1:2">
      <c r="A32" s="3">
        <v>30</v>
      </c>
      <c r="B32" s="10">
        <v>0.98951889155887318</v>
      </c>
    </row>
    <row r="33" spans="1:2">
      <c r="A33" s="3">
        <v>31</v>
      </c>
      <c r="B33" s="10">
        <v>0.9894573580544771</v>
      </c>
    </row>
    <row r="34" spans="1:2">
      <c r="A34" s="3">
        <v>32</v>
      </c>
      <c r="B34" s="10">
        <v>0.98939687836058654</v>
      </c>
    </row>
    <row r="35" spans="1:2">
      <c r="A35" s="3">
        <v>33</v>
      </c>
      <c r="B35" s="10">
        <v>0.98933742563601756</v>
      </c>
    </row>
    <row r="36" spans="1:2">
      <c r="A36" s="3">
        <v>34</v>
      </c>
      <c r="B36" s="10">
        <v>0.9892789739434602</v>
      </c>
    </row>
    <row r="37" spans="1:2">
      <c r="A37" s="3">
        <v>35</v>
      </c>
      <c r="B37" s="10">
        <v>0.98922149821174854</v>
      </c>
    </row>
    <row r="38" spans="1:2">
      <c r="A38" s="3">
        <v>36</v>
      </c>
      <c r="B38" s="10">
        <v>0.98916497420000582</v>
      </c>
    </row>
    <row r="39" spans="1:2">
      <c r="A39" s="3">
        <v>37</v>
      </c>
      <c r="B39" s="10">
        <v>0.98910937846355496</v>
      </c>
    </row>
    <row r="40" spans="1:2">
      <c r="A40" s="3">
        <v>38</v>
      </c>
      <c r="B40" s="10">
        <v>0.98905468832149579</v>
      </c>
    </row>
    <row r="41" spans="1:2">
      <c r="A41" s="3">
        <v>39</v>
      </c>
      <c r="B41" s="10">
        <v>0.98900088182585366</v>
      </c>
    </row>
    <row r="42" spans="1:2">
      <c r="A42" s="3">
        <v>40</v>
      </c>
      <c r="B42" s="10">
        <v>0.9889479377322109</v>
      </c>
    </row>
    <row r="43" spans="1:2">
      <c r="A43" s="3">
        <v>41</v>
      </c>
      <c r="B43" s="10">
        <v>0.98889583547174031</v>
      </c>
    </row>
    <row r="44" spans="1:2">
      <c r="A44" s="3">
        <v>42</v>
      </c>
      <c r="B44" s="10">
        <v>0.98884455512456138</v>
      </c>
    </row>
    <row r="45" spans="1:2">
      <c r="A45" s="3">
        <v>43</v>
      </c>
      <c r="B45" s="10">
        <v>0.98879407739434744</v>
      </c>
    </row>
    <row r="46" spans="1:2">
      <c r="A46" s="3">
        <v>44</v>
      </c>
      <c r="B46" s="10">
        <v>0.98874438358411632</v>
      </c>
    </row>
    <row r="47" spans="1:2">
      <c r="A47" s="3">
        <v>45</v>
      </c>
      <c r="B47" s="10">
        <v>0.98869545557314042</v>
      </c>
    </row>
    <row r="48" spans="1:2">
      <c r="A48" s="3">
        <v>46</v>
      </c>
      <c r="B48" s="10">
        <v>0.98864727579491507</v>
      </c>
    </row>
    <row r="49" spans="1:2">
      <c r="A49" s="3">
        <v>47</v>
      </c>
      <c r="B49" s="10">
        <v>0.98859982721613127</v>
      </c>
    </row>
    <row r="50" spans="1:2">
      <c r="A50" s="3">
        <v>48</v>
      </c>
      <c r="B50" s="10">
        <v>0.98855309331659758</v>
      </c>
    </row>
    <row r="51" spans="1:2">
      <c r="A51" s="3">
        <v>49</v>
      </c>
      <c r="B51" s="10">
        <v>0.98850705807006312</v>
      </c>
    </row>
    <row r="52" spans="1:2">
      <c r="A52" s="3">
        <v>50</v>
      </c>
      <c r="B52" s="10">
        <v>0.98846170592589366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N1:V15"/>
  <sheetViews>
    <sheetView workbookViewId="0">
      <selection activeCell="N22" sqref="N22"/>
    </sheetView>
  </sheetViews>
  <sheetFormatPr defaultRowHeight="12.75"/>
  <cols>
    <col min="14" max="14" width="33.28515625" bestFit="1" customWidth="1"/>
    <col min="15" max="15" width="7" bestFit="1" customWidth="1"/>
    <col min="16" max="16" width="7.5703125" bestFit="1" customWidth="1"/>
    <col min="17" max="17" width="6.28515625" bestFit="1" customWidth="1"/>
    <col min="18" max="18" width="16.140625" bestFit="1" customWidth="1"/>
    <col min="19" max="19" width="17.7109375" bestFit="1" customWidth="1"/>
    <col min="20" max="20" width="11.7109375" bestFit="1" customWidth="1"/>
    <col min="21" max="21" width="9.5703125" bestFit="1" customWidth="1"/>
    <col min="22" max="22" width="10.5703125" bestFit="1" customWidth="1"/>
  </cols>
  <sheetData>
    <row r="1" spans="14:22">
      <c r="N1" s="8" t="s">
        <v>10</v>
      </c>
      <c r="O1" s="8"/>
      <c r="P1" s="8"/>
      <c r="Q1" s="8"/>
      <c r="R1" s="8"/>
      <c r="S1" s="8" t="s">
        <v>16</v>
      </c>
      <c r="T1" s="8"/>
      <c r="U1" s="8"/>
      <c r="V1" s="8"/>
    </row>
    <row r="2" spans="14:22"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17</v>
      </c>
      <c r="T2" s="9" t="s">
        <v>18</v>
      </c>
      <c r="U2" s="9" t="s">
        <v>19</v>
      </c>
      <c r="V2" s="9" t="s">
        <v>20</v>
      </c>
    </row>
    <row r="3" spans="14:22">
      <c r="N3" s="6" t="s">
        <v>38</v>
      </c>
      <c r="O3" s="6">
        <v>0.98069971202744932</v>
      </c>
      <c r="P3" s="6">
        <v>1.0015643576747388</v>
      </c>
      <c r="Q3" s="6">
        <v>2.0864645647289515E-2</v>
      </c>
      <c r="R3" s="6">
        <v>0.99102222772583737</v>
      </c>
      <c r="S3" s="6">
        <v>0.85</v>
      </c>
      <c r="T3" s="6">
        <v>25</v>
      </c>
      <c r="U3" s="6">
        <v>0.63749999999999996</v>
      </c>
      <c r="V3" s="6">
        <v>1.0625</v>
      </c>
    </row>
    <row r="4" spans="14:22">
      <c r="N4" s="6" t="s">
        <v>39</v>
      </c>
      <c r="O4" s="6">
        <v>0.98378893345011442</v>
      </c>
      <c r="P4" s="6">
        <v>0.99836267523273403</v>
      </c>
      <c r="Q4" s="6">
        <v>1.4573741782619609E-2</v>
      </c>
      <c r="R4" s="6">
        <v>0.99102222772583737</v>
      </c>
      <c r="S4" s="6">
        <v>0.95</v>
      </c>
      <c r="T4" s="6">
        <v>25</v>
      </c>
      <c r="U4" s="6">
        <v>0.71249999999999991</v>
      </c>
      <c r="V4" s="6">
        <v>1.1875</v>
      </c>
    </row>
    <row r="5" spans="14:22">
      <c r="N5" s="6" t="s">
        <v>23</v>
      </c>
      <c r="O5" s="6">
        <v>0.99294781382228492</v>
      </c>
      <c r="P5" s="6">
        <v>0.98905908096280093</v>
      </c>
      <c r="Q5" s="6">
        <v>3.8887328594839898E-3</v>
      </c>
      <c r="R5" s="6">
        <v>0.99102222772583737</v>
      </c>
      <c r="S5" s="6">
        <v>0.1</v>
      </c>
      <c r="T5" s="6">
        <v>25</v>
      </c>
      <c r="U5" s="6">
        <v>7.5000000000000011E-2</v>
      </c>
      <c r="V5" s="6">
        <v>0.125</v>
      </c>
    </row>
    <row r="6" spans="14:22">
      <c r="N6" s="6" t="s">
        <v>28</v>
      </c>
      <c r="O6" s="6">
        <v>0.98951061598003398</v>
      </c>
      <c r="P6" s="6">
        <v>0.99215304272532945</v>
      </c>
      <c r="Q6" s="6">
        <v>2.6424267452954675E-3</v>
      </c>
      <c r="R6" s="6">
        <v>0.99102222772583737</v>
      </c>
      <c r="S6" s="6">
        <v>0.98</v>
      </c>
      <c r="T6" s="6">
        <v>25</v>
      </c>
      <c r="U6" s="6">
        <v>0.73499999999999999</v>
      </c>
      <c r="V6" s="6">
        <v>1.2250000000000001</v>
      </c>
    </row>
    <row r="7" spans="14:22">
      <c r="N7" s="6" t="s">
        <v>9</v>
      </c>
      <c r="O7" s="6">
        <v>0.99233292917766203</v>
      </c>
      <c r="P7" s="6">
        <v>0.9900169574968547</v>
      </c>
      <c r="Q7" s="6">
        <v>2.3159716808073272E-3</v>
      </c>
      <c r="R7" s="6">
        <v>0.99102222772583737</v>
      </c>
      <c r="S7" s="6">
        <v>0.05</v>
      </c>
      <c r="T7" s="6">
        <v>25</v>
      </c>
      <c r="U7" s="6">
        <v>3.7500000000000006E-2</v>
      </c>
      <c r="V7" s="6">
        <v>6.25E-2</v>
      </c>
    </row>
    <row r="8" spans="14:22">
      <c r="N8" s="6" t="s">
        <v>28</v>
      </c>
      <c r="O8" s="6">
        <v>0.9899841127305381</v>
      </c>
      <c r="P8" s="6">
        <v>0.99186535764375872</v>
      </c>
      <c r="Q8" s="6">
        <v>1.8812449132206144E-3</v>
      </c>
      <c r="R8" s="6">
        <v>0.99102222772583737</v>
      </c>
      <c r="S8" s="6">
        <v>0.93</v>
      </c>
      <c r="T8" s="6">
        <v>25</v>
      </c>
      <c r="U8" s="6">
        <v>0.69750000000000001</v>
      </c>
      <c r="V8" s="6">
        <v>1.1625000000000001</v>
      </c>
    </row>
    <row r="9" spans="14:22">
      <c r="N9" s="6" t="s">
        <v>6</v>
      </c>
      <c r="O9" s="6">
        <v>0.98995820441839011</v>
      </c>
      <c r="P9" s="6">
        <v>0.9918175793559556</v>
      </c>
      <c r="Q9" s="6">
        <v>1.8593749375654944E-3</v>
      </c>
      <c r="R9" s="6">
        <v>0.99102222772583737</v>
      </c>
      <c r="S9" s="6">
        <v>0.05</v>
      </c>
      <c r="T9" s="6">
        <v>25</v>
      </c>
      <c r="U9" s="6">
        <v>3.7500000000000006E-2</v>
      </c>
      <c r="V9" s="6">
        <v>6.25E-2</v>
      </c>
    </row>
    <row r="10" spans="14:22">
      <c r="N10" s="6" t="s">
        <v>22</v>
      </c>
      <c r="O10" s="6">
        <v>0.99147059275538274</v>
      </c>
      <c r="P10" s="6">
        <v>0.99056736151171676</v>
      </c>
      <c r="Q10" s="6">
        <v>9.0323124366598062E-4</v>
      </c>
      <c r="R10" s="6">
        <v>0.99102222772583737</v>
      </c>
      <c r="S10" s="6">
        <v>0.05</v>
      </c>
      <c r="T10" s="6">
        <v>25</v>
      </c>
      <c r="U10" s="6">
        <v>3.7500000000000006E-2</v>
      </c>
      <c r="V10" s="6">
        <v>6.25E-2</v>
      </c>
    </row>
    <row r="11" spans="14:22">
      <c r="N11" s="6" t="s">
        <v>8</v>
      </c>
      <c r="O11" s="6">
        <v>0.99072911059273883</v>
      </c>
      <c r="P11" s="6">
        <v>0.99120820735980575</v>
      </c>
      <c r="Q11" s="6">
        <v>4.7909676706692217E-4</v>
      </c>
      <c r="R11" s="6">
        <v>0.99102222772583737</v>
      </c>
      <c r="S11" s="6">
        <v>20</v>
      </c>
      <c r="T11" s="6">
        <v>25</v>
      </c>
      <c r="U11" s="6">
        <v>15</v>
      </c>
      <c r="V11" s="6">
        <v>25</v>
      </c>
    </row>
    <row r="12" spans="14:22">
      <c r="N12" s="6" t="s">
        <v>1</v>
      </c>
      <c r="O12" s="6">
        <v>0.99125596184419718</v>
      </c>
      <c r="P12" s="6">
        <v>0.99080050672618691</v>
      </c>
      <c r="Q12" s="6">
        <v>4.5545511801026173E-4</v>
      </c>
      <c r="R12" s="6">
        <v>0.99102222772583737</v>
      </c>
      <c r="S12" s="6">
        <v>10</v>
      </c>
      <c r="T12" s="6">
        <v>25</v>
      </c>
      <c r="U12" s="6">
        <v>7.5</v>
      </c>
      <c r="V12" s="6">
        <v>12.5</v>
      </c>
    </row>
    <row r="13" spans="14:22">
      <c r="N13" s="6" t="s">
        <v>7</v>
      </c>
      <c r="O13" s="6">
        <v>0.99080050672618691</v>
      </c>
      <c r="P13" s="6">
        <v>0.99125596184419718</v>
      </c>
      <c r="Q13" s="6">
        <v>4.5545511801026173E-4</v>
      </c>
      <c r="R13" s="6">
        <v>0.99102222772583737</v>
      </c>
      <c r="S13" s="6">
        <v>0.02</v>
      </c>
      <c r="T13" s="6">
        <v>25</v>
      </c>
      <c r="U13" s="6">
        <v>1.4999999999999999E-2</v>
      </c>
      <c r="V13" s="6">
        <v>2.5000000000000001E-2</v>
      </c>
    </row>
    <row r="14" spans="14:22">
      <c r="N14" s="6" t="s">
        <v>2</v>
      </c>
      <c r="O14" s="6">
        <v>0.99102222772583737</v>
      </c>
      <c r="P14" s="6">
        <v>0.99102222772583737</v>
      </c>
      <c r="Q14" s="6">
        <v>0</v>
      </c>
      <c r="R14" s="6">
        <v>0.99102222772583737</v>
      </c>
      <c r="S14" s="6">
        <v>1000000</v>
      </c>
      <c r="T14" s="6">
        <v>25</v>
      </c>
      <c r="U14" s="6">
        <v>750000</v>
      </c>
      <c r="V14" s="6">
        <v>1250000</v>
      </c>
    </row>
    <row r="15" spans="14:22">
      <c r="N15" s="7"/>
      <c r="O15" s="7"/>
      <c r="P15" s="7"/>
      <c r="Q15" s="7"/>
      <c r="R15" s="7"/>
      <c r="S15" s="7"/>
      <c r="T15" s="7"/>
      <c r="U15" s="7"/>
      <c r="V15" s="7"/>
    </row>
  </sheetData>
  <sortState ref="N3:V14">
    <sortCondition descending="1" ref="Q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Figure 4.10</vt:lpstr>
      <vt:lpstr>Figure 4.11</vt:lpstr>
      <vt:lpstr>Figure 4.12</vt:lpstr>
      <vt:lpstr>Figure 4.13</vt:lpstr>
      <vt:lpstr>Baseline_fee</vt:lpstr>
      <vt:lpstr>Baseline_fee_donation_rate</vt:lpstr>
      <vt:lpstr>Fee</vt:lpstr>
      <vt:lpstr>Normal_Actual_Negative_Test_Negative_Percent</vt:lpstr>
      <vt:lpstr>Normal_Actual_Negative_Test_Positive_Percent</vt:lpstr>
      <vt:lpstr>Normal_Actual_Positive_Test_Negative_Percent</vt:lpstr>
      <vt:lpstr>Normal_Actual_Positive_Test_Positive_Percent</vt:lpstr>
      <vt:lpstr>Normal_donation_rate</vt:lpstr>
      <vt:lpstr>Normal_Percent_Positive</vt:lpstr>
      <vt:lpstr>Paid_Actual_Negative_Test_Negative_Percent</vt:lpstr>
      <vt:lpstr>Paid_Actual_Negative_Test_Positive_Percent</vt:lpstr>
      <vt:lpstr>Paid_Actual_Positive_Test_Negative_Percent</vt:lpstr>
      <vt:lpstr>Paid_Actual_Positive_Test_Positive_Percent</vt:lpstr>
      <vt:lpstr>Paid_Percent_Positive</vt:lpstr>
      <vt:lpstr>Potential_Donors</vt:lpstr>
      <vt:lpstr>Supply_elasticity</vt:lpstr>
    </vt:vector>
  </TitlesOfParts>
  <Company>Dartmouth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Steve.Powell</dc:creator>
  <cp:lastModifiedBy>Steve.Powell</cp:lastModifiedBy>
  <cp:lastPrinted>2004-12-17T16:45:31Z</cp:lastPrinted>
  <dcterms:created xsi:type="dcterms:W3CDTF">2004-12-17T14:21:42Z</dcterms:created>
  <dcterms:modified xsi:type="dcterms:W3CDTF">2008-09-09T21:58:23Z</dcterms:modified>
</cp:coreProperties>
</file>